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提前下达" sheetId="1" r:id="rId1"/>
  </sheets>
  <definedNames>
    <definedName name="_xlnm.Print_Area" localSheetId="0">提前下达!$A$1:$R$24</definedName>
    <definedName name="_xlnm.Print_Titles" localSheetId="0">提前下达!$1:$7</definedName>
  </definedNames>
  <calcPr calcId="144525"/>
</workbook>
</file>

<file path=xl/sharedStrings.xml><?xml version="1.0" encoding="utf-8"?>
<sst xmlns="http://schemas.openxmlformats.org/spreadsheetml/2006/main" count="46" uniqueCount="40">
  <si>
    <t>附件</t>
  </si>
  <si>
    <t>提前下达2026年基层公共文化服务体系建设市级补助资金预算明细表</t>
  </si>
  <si>
    <r>
      <rPr>
        <sz val="12"/>
        <color theme="1"/>
        <rFont val="仿宋_GB2312"/>
        <charset val="134"/>
      </rPr>
      <t>单位：个、万元</t>
    </r>
  </si>
  <si>
    <r>
      <rPr>
        <sz val="12"/>
        <color theme="1"/>
        <rFont val="仿宋_GB2312"/>
        <charset val="134"/>
      </rPr>
      <t>区</t>
    </r>
  </si>
  <si>
    <t>市级补助提前下达数</t>
  </si>
  <si>
    <r>
      <rPr>
        <sz val="12"/>
        <color theme="1"/>
        <rFont val="仿宋_GB2312"/>
        <charset val="134"/>
      </rPr>
      <t>图书馆、美术馆、文化馆（站）免费开放</t>
    </r>
  </si>
  <si>
    <r>
      <rPr>
        <sz val="12"/>
        <color theme="1"/>
        <rFont val="仿宋_GB2312"/>
        <charset val="134"/>
      </rPr>
      <t>基层公共文化服务项目补助</t>
    </r>
  </si>
  <si>
    <t>提前下达补助金额</t>
  </si>
  <si>
    <t>场馆数量</t>
  </si>
  <si>
    <r>
      <rPr>
        <sz val="12"/>
        <color theme="1"/>
        <rFont val="仿宋_GB2312"/>
        <charset val="134"/>
      </rPr>
      <t>乡镇（街道）
公共文化服务</t>
    </r>
  </si>
  <si>
    <r>
      <rPr>
        <sz val="12"/>
        <color theme="1"/>
        <rFont val="仿宋_GB2312"/>
        <charset val="134"/>
      </rPr>
      <t>农村公共
文化服务</t>
    </r>
  </si>
  <si>
    <r>
      <rPr>
        <sz val="12"/>
        <color theme="1"/>
        <rFont val="仿宋_GB2312"/>
        <charset val="134"/>
      </rPr>
      <t>社区公共
文化服务</t>
    </r>
  </si>
  <si>
    <r>
      <rPr>
        <sz val="12"/>
        <color theme="1"/>
        <rFont val="仿宋_GB2312"/>
        <charset val="134"/>
      </rPr>
      <t>小计</t>
    </r>
  </si>
  <si>
    <r>
      <rPr>
        <sz val="12"/>
        <color theme="1"/>
        <rFont val="仿宋_GB2312"/>
        <charset val="134"/>
      </rPr>
      <t>中央补助</t>
    </r>
  </si>
  <si>
    <r>
      <rPr>
        <sz val="12"/>
        <color theme="1"/>
        <rFont val="仿宋_GB2312"/>
        <charset val="134"/>
      </rPr>
      <t>市级补助</t>
    </r>
  </si>
  <si>
    <r>
      <rPr>
        <sz val="12"/>
        <color theme="1"/>
        <rFont val="仿宋_GB2312"/>
        <charset val="134"/>
      </rPr>
      <t>图书馆</t>
    </r>
  </si>
  <si>
    <r>
      <rPr>
        <sz val="12"/>
        <color theme="1"/>
        <rFont val="仿宋_GB2312"/>
        <charset val="134"/>
      </rPr>
      <t>文化馆</t>
    </r>
  </si>
  <si>
    <r>
      <rPr>
        <sz val="12"/>
        <color theme="1"/>
        <rFont val="仿宋_GB2312"/>
        <charset val="134"/>
      </rPr>
      <t>美术馆</t>
    </r>
  </si>
  <si>
    <r>
      <rPr>
        <sz val="12"/>
        <color theme="1"/>
        <rFont val="仿宋_GB2312"/>
        <charset val="134"/>
      </rPr>
      <t>街乡镇
文体中心
（文化站）</t>
    </r>
  </si>
  <si>
    <r>
      <rPr>
        <sz val="12"/>
        <color theme="1"/>
        <rFont val="仿宋_GB2312"/>
        <charset val="134"/>
      </rPr>
      <t>街乡镇
数量</t>
    </r>
  </si>
  <si>
    <r>
      <rPr>
        <sz val="12"/>
        <color theme="1"/>
        <rFont val="仿宋_GB2312"/>
        <charset val="134"/>
      </rPr>
      <t>补助金额</t>
    </r>
  </si>
  <si>
    <r>
      <rPr>
        <sz val="12"/>
        <color theme="1"/>
        <rFont val="仿宋_GB2312"/>
        <charset val="134"/>
      </rPr>
      <t>行政村
数量</t>
    </r>
  </si>
  <si>
    <r>
      <rPr>
        <sz val="12"/>
        <color theme="1"/>
        <rFont val="仿宋_GB2312"/>
        <charset val="134"/>
      </rPr>
      <t>居委会
数量</t>
    </r>
  </si>
  <si>
    <r>
      <rPr>
        <sz val="12"/>
        <color theme="1"/>
        <rFont val="宋体"/>
        <charset val="134"/>
      </rPr>
      <t>合计</t>
    </r>
  </si>
  <si>
    <r>
      <rPr>
        <sz val="12"/>
        <color theme="1"/>
        <rFont val="仿宋_GB2312"/>
        <charset val="134"/>
      </rPr>
      <t>滨海新区</t>
    </r>
  </si>
  <si>
    <r>
      <rPr>
        <sz val="12"/>
        <color theme="1"/>
        <rFont val="仿宋_GB2312"/>
        <charset val="134"/>
      </rPr>
      <t>和平区</t>
    </r>
  </si>
  <si>
    <r>
      <rPr>
        <sz val="12"/>
        <color theme="1"/>
        <rFont val="仿宋_GB2312"/>
        <charset val="134"/>
      </rPr>
      <t>河北区</t>
    </r>
  </si>
  <si>
    <r>
      <rPr>
        <sz val="12"/>
        <color theme="1"/>
        <rFont val="仿宋_GB2312"/>
        <charset val="134"/>
      </rPr>
      <t>河东区</t>
    </r>
  </si>
  <si>
    <r>
      <rPr>
        <sz val="12"/>
        <color theme="1"/>
        <rFont val="仿宋_GB2312"/>
        <charset val="134"/>
      </rPr>
      <t>河西区</t>
    </r>
  </si>
  <si>
    <r>
      <rPr>
        <sz val="12"/>
        <color theme="1"/>
        <rFont val="仿宋_GB2312"/>
        <charset val="134"/>
      </rPr>
      <t>南开区</t>
    </r>
  </si>
  <si>
    <r>
      <rPr>
        <sz val="12"/>
        <color theme="1"/>
        <rFont val="仿宋_GB2312"/>
        <charset val="134"/>
      </rPr>
      <t>红桥区</t>
    </r>
  </si>
  <si>
    <r>
      <rPr>
        <sz val="12"/>
        <color theme="1"/>
        <rFont val="仿宋_GB2312"/>
        <charset val="134"/>
      </rPr>
      <t>东丽区</t>
    </r>
  </si>
  <si>
    <r>
      <rPr>
        <sz val="12"/>
        <color theme="1"/>
        <rFont val="仿宋_GB2312"/>
        <charset val="134"/>
      </rPr>
      <t>西青区</t>
    </r>
  </si>
  <si>
    <r>
      <rPr>
        <sz val="12"/>
        <color theme="1"/>
        <rFont val="仿宋_GB2312"/>
        <charset val="134"/>
      </rPr>
      <t>津南区</t>
    </r>
  </si>
  <si>
    <r>
      <rPr>
        <sz val="12"/>
        <color theme="1"/>
        <rFont val="仿宋_GB2312"/>
        <charset val="134"/>
      </rPr>
      <t>北辰区</t>
    </r>
  </si>
  <si>
    <r>
      <rPr>
        <sz val="12"/>
        <color theme="1"/>
        <rFont val="仿宋_GB2312"/>
        <charset val="134"/>
      </rPr>
      <t>武清区</t>
    </r>
  </si>
  <si>
    <r>
      <rPr>
        <sz val="12"/>
        <color theme="1"/>
        <rFont val="仿宋_GB2312"/>
        <charset val="134"/>
      </rPr>
      <t>宝坻区</t>
    </r>
  </si>
  <si>
    <r>
      <rPr>
        <sz val="12"/>
        <color theme="1"/>
        <rFont val="仿宋_GB2312"/>
        <charset val="134"/>
      </rPr>
      <t>蓟州区</t>
    </r>
  </si>
  <si>
    <r>
      <rPr>
        <sz val="12"/>
        <color theme="1"/>
        <rFont val="仿宋_GB2312"/>
        <charset val="134"/>
      </rPr>
      <t>宁河区</t>
    </r>
  </si>
  <si>
    <r>
      <rPr>
        <sz val="12"/>
        <color theme="1"/>
        <rFont val="仿宋_GB2312"/>
        <charset val="134"/>
      </rPr>
      <t>静海区</t>
    </r>
  </si>
</sst>
</file>

<file path=xl/styles.xml><?xml version="1.0" encoding="utf-8"?>
<styleSheet xmlns="http://schemas.openxmlformats.org/spreadsheetml/2006/main">
  <numFmts count="9">
    <numFmt numFmtId="176" formatCode="0.0_ "/>
    <numFmt numFmtId="42" formatCode="_ &quot;￥&quot;* #,##0_ ;_ &quot;￥&quot;* \-#,##0_ ;_ &quot;￥&quot;* &quot;-&quot;_ ;_ @_ "/>
    <numFmt numFmtId="41" formatCode="_ * #,##0_ ;_ * \-#,##0_ ;_ * &quot;-&quot;_ ;_ @_ "/>
    <numFmt numFmtId="177" formatCode="0.0_);[Red]\(0.0\)"/>
    <numFmt numFmtId="43" formatCode="_ * #,##0.00_ ;_ * \-#,##0.00_ ;_ * &quot;-&quot;??_ ;_ @_ "/>
    <numFmt numFmtId="178" formatCode="#,##0.0_ "/>
    <numFmt numFmtId="44" formatCode="_ &quot;￥&quot;* #,##0.00_ ;_ &quot;￥&quot;* \-#,##0.00_ ;_ &quot;￥&quot;* &quot;-&quot;??_ ;_ @_ "/>
    <numFmt numFmtId="179" formatCode="#,##0.0"/>
    <numFmt numFmtId="180" formatCode="0_ "/>
  </numFmts>
  <fonts count="25">
    <font>
      <sz val="11"/>
      <color theme="1"/>
      <name val="宋体"/>
      <charset val="134"/>
      <scheme val="minor"/>
    </font>
    <font>
      <sz val="12"/>
      <color theme="1"/>
      <name val="Times New Roman"/>
      <charset val="134"/>
    </font>
    <font>
      <sz val="16"/>
      <color theme="1"/>
      <name val="黑体"/>
      <charset val="134"/>
    </font>
    <font>
      <sz val="20"/>
      <color theme="1"/>
      <name val="方正小标宋简体"/>
      <charset val="134"/>
    </font>
    <font>
      <sz val="12"/>
      <color theme="1"/>
      <name val="宋体"/>
      <charset val="134"/>
    </font>
    <font>
      <sz val="12"/>
      <color theme="1"/>
      <name val="仿宋_GB2312"/>
      <charset val="134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/>
    <xf numFmtId="0" fontId="0" fillId="0" borderId="0"/>
    <xf numFmtId="0" fontId="9" fillId="21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4" fillId="10" borderId="14" applyNumberFormat="0" applyAlignment="0" applyProtection="0">
      <alignment vertical="center"/>
    </xf>
    <xf numFmtId="0" fontId="12" fillId="8" borderId="13" applyNumberFormat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7" fillId="0" borderId="10" applyNumberFormat="0" applyFill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0" fillId="18" borderId="17" applyNumberFormat="0" applyFont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4" fillId="10" borderId="16" applyNumberFormat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22" fillId="17" borderId="16" applyNumberFormat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</cellStyleXfs>
  <cellXfs count="29">
    <xf numFmtId="0" fontId="0" fillId="0" borderId="0" xfId="0"/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177" fontId="1" fillId="2" borderId="0" xfId="0" applyNumberFormat="1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78" fontId="1" fillId="2" borderId="1" xfId="0" applyNumberFormat="1" applyFont="1" applyFill="1" applyBorder="1" applyAlignment="1">
      <alignment horizontal="center" vertical="center" wrapText="1"/>
    </xf>
    <xf numFmtId="177" fontId="1" fillId="2" borderId="1" xfId="0" applyNumberFormat="1" applyFont="1" applyFill="1" applyBorder="1" applyAlignment="1">
      <alignment horizontal="center" vertical="center" wrapText="1"/>
    </xf>
    <xf numFmtId="179" fontId="1" fillId="2" borderId="1" xfId="0" applyNumberFormat="1" applyFont="1" applyFill="1" applyBorder="1" applyAlignment="1">
      <alignment horizontal="center" vertical="center" wrapText="1"/>
    </xf>
    <xf numFmtId="180" fontId="1" fillId="2" borderId="1" xfId="0" applyNumberFormat="1" applyFont="1" applyFill="1" applyBorder="1" applyAlignment="1">
      <alignment horizontal="center" vertical="center" wrapText="1"/>
    </xf>
    <xf numFmtId="177" fontId="1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180" fontId="1" fillId="2" borderId="1" xfId="0" applyNumberFormat="1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 vertical="center"/>
    </xf>
  </cellXfs>
  <cellStyles count="50">
    <cellStyle name="常规" xfId="0" builtinId="0"/>
    <cellStyle name="常规 2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40% - 强调文字颜色 4" xfId="23" builtinId="43"/>
    <cellStyle name="链接单元格" xfId="24" builtinId="24"/>
    <cellStyle name="标题 4" xfId="25" builtinId="19"/>
    <cellStyle name="20% - 强调文字颜色 2" xfId="26" builtinId="34"/>
    <cellStyle name="货币[0]" xfId="27" builtinId="7"/>
    <cellStyle name="警告文本" xfId="28" builtinId="11"/>
    <cellStyle name="40% - 强调文字颜色 2" xfId="29" builtinId="35"/>
    <cellStyle name="注释" xfId="30" builtinId="10"/>
    <cellStyle name="60% - 强调文字颜色 3" xfId="31" builtinId="40"/>
    <cellStyle name="好" xfId="32" builtinId="26"/>
    <cellStyle name="20% - 强调文字颜色 5" xfId="33" builtinId="46"/>
    <cellStyle name="适中" xfId="34" builtinId="28"/>
    <cellStyle name="计算" xfId="35" builtinId="22"/>
    <cellStyle name="强调文字颜色 1" xfId="36" builtinId="29"/>
    <cellStyle name="60% - 强调文字颜色 4" xfId="37" builtinId="44"/>
    <cellStyle name="60% - 强调文字颜色 1" xfId="38" builtinId="32"/>
    <cellStyle name="强调文字颜色 2" xfId="39" builtinId="33"/>
    <cellStyle name="60% - 强调文字颜色 5" xfId="40" builtinId="48"/>
    <cellStyle name="百分比" xfId="41" builtinId="5"/>
    <cellStyle name="60% - 强调文字颜色 2" xfId="42" builtinId="36"/>
    <cellStyle name="货币" xfId="43" builtinId="4"/>
    <cellStyle name="强调文字颜色 3" xfId="44" builtinId="37"/>
    <cellStyle name="20% - 强调文字颜色 3" xfId="45" builtinId="38"/>
    <cellStyle name="输入" xfId="46" builtinId="20"/>
    <cellStyle name="40% - 强调文字颜色 3" xfId="47" builtinId="39"/>
    <cellStyle name="强调文字颜色 4" xfId="48" builtinId="41"/>
    <cellStyle name="20% - 强调文字颜色 4" xfId="49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24"/>
  <sheetViews>
    <sheetView showZeros="0" tabSelected="1" zoomScale="85" zoomScaleNormal="85" workbookViewId="0">
      <selection activeCell="A2" sqref="A2:R2"/>
    </sheetView>
  </sheetViews>
  <sheetFormatPr defaultColWidth="9" defaultRowHeight="15"/>
  <cols>
    <col min="1" max="1" width="11.75" style="1" customWidth="1"/>
    <col min="2" max="16" width="9.875" style="1" customWidth="1"/>
    <col min="17" max="18" width="9.75" style="1" customWidth="1"/>
    <col min="19" max="220" width="9" style="1"/>
    <col min="221" max="221" width="11.75" style="1" customWidth="1"/>
    <col min="222" max="224" width="12.625" style="1" customWidth="1"/>
    <col min="225" max="228" width="13.125" style="1" customWidth="1"/>
    <col min="229" max="236" width="11.25" style="1" customWidth="1"/>
    <col min="237" max="476" width="9" style="1"/>
    <col min="477" max="477" width="11.75" style="1" customWidth="1"/>
    <col min="478" max="480" width="12.625" style="1" customWidth="1"/>
    <col min="481" max="484" width="13.125" style="1" customWidth="1"/>
    <col min="485" max="492" width="11.25" style="1" customWidth="1"/>
    <col min="493" max="732" width="9" style="1"/>
    <col min="733" max="733" width="11.75" style="1" customWidth="1"/>
    <col min="734" max="736" width="12.625" style="1" customWidth="1"/>
    <col min="737" max="740" width="13.125" style="1" customWidth="1"/>
    <col min="741" max="748" width="11.25" style="1" customWidth="1"/>
    <col min="749" max="988" width="9" style="1"/>
    <col min="989" max="989" width="11.75" style="1" customWidth="1"/>
    <col min="990" max="992" width="12.625" style="1" customWidth="1"/>
    <col min="993" max="996" width="13.125" style="1" customWidth="1"/>
    <col min="997" max="1004" width="11.25" style="1" customWidth="1"/>
    <col min="1005" max="1244" width="9" style="1"/>
    <col min="1245" max="1245" width="11.75" style="1" customWidth="1"/>
    <col min="1246" max="1248" width="12.625" style="1" customWidth="1"/>
    <col min="1249" max="1252" width="13.125" style="1" customWidth="1"/>
    <col min="1253" max="1260" width="11.25" style="1" customWidth="1"/>
    <col min="1261" max="1500" width="9" style="1"/>
    <col min="1501" max="1501" width="11.75" style="1" customWidth="1"/>
    <col min="1502" max="1504" width="12.625" style="1" customWidth="1"/>
    <col min="1505" max="1508" width="13.125" style="1" customWidth="1"/>
    <col min="1509" max="1516" width="11.25" style="1" customWidth="1"/>
    <col min="1517" max="1756" width="9" style="1"/>
    <col min="1757" max="1757" width="11.75" style="1" customWidth="1"/>
    <col min="1758" max="1760" width="12.625" style="1" customWidth="1"/>
    <col min="1761" max="1764" width="13.125" style="1" customWidth="1"/>
    <col min="1765" max="1772" width="11.25" style="1" customWidth="1"/>
    <col min="1773" max="2012" width="9" style="1"/>
    <col min="2013" max="2013" width="11.75" style="1" customWidth="1"/>
    <col min="2014" max="2016" width="12.625" style="1" customWidth="1"/>
    <col min="2017" max="2020" width="13.125" style="1" customWidth="1"/>
    <col min="2021" max="2028" width="11.25" style="1" customWidth="1"/>
    <col min="2029" max="2268" width="9" style="1"/>
    <col min="2269" max="2269" width="11.75" style="1" customWidth="1"/>
    <col min="2270" max="2272" width="12.625" style="1" customWidth="1"/>
    <col min="2273" max="2276" width="13.125" style="1" customWidth="1"/>
    <col min="2277" max="2284" width="11.25" style="1" customWidth="1"/>
    <col min="2285" max="2524" width="9" style="1"/>
    <col min="2525" max="2525" width="11.75" style="1" customWidth="1"/>
    <col min="2526" max="2528" width="12.625" style="1" customWidth="1"/>
    <col min="2529" max="2532" width="13.125" style="1" customWidth="1"/>
    <col min="2533" max="2540" width="11.25" style="1" customWidth="1"/>
    <col min="2541" max="2780" width="9" style="1"/>
    <col min="2781" max="2781" width="11.75" style="1" customWidth="1"/>
    <col min="2782" max="2784" width="12.625" style="1" customWidth="1"/>
    <col min="2785" max="2788" width="13.125" style="1" customWidth="1"/>
    <col min="2789" max="2796" width="11.25" style="1" customWidth="1"/>
    <col min="2797" max="3036" width="9" style="1"/>
    <col min="3037" max="3037" width="11.75" style="1" customWidth="1"/>
    <col min="3038" max="3040" width="12.625" style="1" customWidth="1"/>
    <col min="3041" max="3044" width="13.125" style="1" customWidth="1"/>
    <col min="3045" max="3052" width="11.25" style="1" customWidth="1"/>
    <col min="3053" max="3292" width="9" style="1"/>
    <col min="3293" max="3293" width="11.75" style="1" customWidth="1"/>
    <col min="3294" max="3296" width="12.625" style="1" customWidth="1"/>
    <col min="3297" max="3300" width="13.125" style="1" customWidth="1"/>
    <col min="3301" max="3308" width="11.25" style="1" customWidth="1"/>
    <col min="3309" max="3548" width="9" style="1"/>
    <col min="3549" max="3549" width="11.75" style="1" customWidth="1"/>
    <col min="3550" max="3552" width="12.625" style="1" customWidth="1"/>
    <col min="3553" max="3556" width="13.125" style="1" customWidth="1"/>
    <col min="3557" max="3564" width="11.25" style="1" customWidth="1"/>
    <col min="3565" max="3804" width="9" style="1"/>
    <col min="3805" max="3805" width="11.75" style="1" customWidth="1"/>
    <col min="3806" max="3808" width="12.625" style="1" customWidth="1"/>
    <col min="3809" max="3812" width="13.125" style="1" customWidth="1"/>
    <col min="3813" max="3820" width="11.25" style="1" customWidth="1"/>
    <col min="3821" max="4060" width="9" style="1"/>
    <col min="4061" max="4061" width="11.75" style="1" customWidth="1"/>
    <col min="4062" max="4064" width="12.625" style="1" customWidth="1"/>
    <col min="4065" max="4068" width="13.125" style="1" customWidth="1"/>
    <col min="4069" max="4076" width="11.25" style="1" customWidth="1"/>
    <col min="4077" max="4316" width="9" style="1"/>
    <col min="4317" max="4317" width="11.75" style="1" customWidth="1"/>
    <col min="4318" max="4320" width="12.625" style="1" customWidth="1"/>
    <col min="4321" max="4324" width="13.125" style="1" customWidth="1"/>
    <col min="4325" max="4332" width="11.25" style="1" customWidth="1"/>
    <col min="4333" max="4572" width="9" style="1"/>
    <col min="4573" max="4573" width="11.75" style="1" customWidth="1"/>
    <col min="4574" max="4576" width="12.625" style="1" customWidth="1"/>
    <col min="4577" max="4580" width="13.125" style="1" customWidth="1"/>
    <col min="4581" max="4588" width="11.25" style="1" customWidth="1"/>
    <col min="4589" max="4828" width="9" style="1"/>
    <col min="4829" max="4829" width="11.75" style="1" customWidth="1"/>
    <col min="4830" max="4832" width="12.625" style="1" customWidth="1"/>
    <col min="4833" max="4836" width="13.125" style="1" customWidth="1"/>
    <col min="4837" max="4844" width="11.25" style="1" customWidth="1"/>
    <col min="4845" max="5084" width="9" style="1"/>
    <col min="5085" max="5085" width="11.75" style="1" customWidth="1"/>
    <col min="5086" max="5088" width="12.625" style="1" customWidth="1"/>
    <col min="5089" max="5092" width="13.125" style="1" customWidth="1"/>
    <col min="5093" max="5100" width="11.25" style="1" customWidth="1"/>
    <col min="5101" max="5340" width="9" style="1"/>
    <col min="5341" max="5341" width="11.75" style="1" customWidth="1"/>
    <col min="5342" max="5344" width="12.625" style="1" customWidth="1"/>
    <col min="5345" max="5348" width="13.125" style="1" customWidth="1"/>
    <col min="5349" max="5356" width="11.25" style="1" customWidth="1"/>
    <col min="5357" max="5596" width="9" style="1"/>
    <col min="5597" max="5597" width="11.75" style="1" customWidth="1"/>
    <col min="5598" max="5600" width="12.625" style="1" customWidth="1"/>
    <col min="5601" max="5604" width="13.125" style="1" customWidth="1"/>
    <col min="5605" max="5612" width="11.25" style="1" customWidth="1"/>
    <col min="5613" max="5852" width="9" style="1"/>
    <col min="5853" max="5853" width="11.75" style="1" customWidth="1"/>
    <col min="5854" max="5856" width="12.625" style="1" customWidth="1"/>
    <col min="5857" max="5860" width="13.125" style="1" customWidth="1"/>
    <col min="5861" max="5868" width="11.25" style="1" customWidth="1"/>
    <col min="5869" max="6108" width="9" style="1"/>
    <col min="6109" max="6109" width="11.75" style="1" customWidth="1"/>
    <col min="6110" max="6112" width="12.625" style="1" customWidth="1"/>
    <col min="6113" max="6116" width="13.125" style="1" customWidth="1"/>
    <col min="6117" max="6124" width="11.25" style="1" customWidth="1"/>
    <col min="6125" max="6364" width="9" style="1"/>
    <col min="6365" max="6365" width="11.75" style="1" customWidth="1"/>
    <col min="6366" max="6368" width="12.625" style="1" customWidth="1"/>
    <col min="6369" max="6372" width="13.125" style="1" customWidth="1"/>
    <col min="6373" max="6380" width="11.25" style="1" customWidth="1"/>
    <col min="6381" max="6620" width="9" style="1"/>
    <col min="6621" max="6621" width="11.75" style="1" customWidth="1"/>
    <col min="6622" max="6624" width="12.625" style="1" customWidth="1"/>
    <col min="6625" max="6628" width="13.125" style="1" customWidth="1"/>
    <col min="6629" max="6636" width="11.25" style="1" customWidth="1"/>
    <col min="6637" max="6876" width="9" style="1"/>
    <col min="6877" max="6877" width="11.75" style="1" customWidth="1"/>
    <col min="6878" max="6880" width="12.625" style="1" customWidth="1"/>
    <col min="6881" max="6884" width="13.125" style="1" customWidth="1"/>
    <col min="6885" max="6892" width="11.25" style="1" customWidth="1"/>
    <col min="6893" max="7132" width="9" style="1"/>
    <col min="7133" max="7133" width="11.75" style="1" customWidth="1"/>
    <col min="7134" max="7136" width="12.625" style="1" customWidth="1"/>
    <col min="7137" max="7140" width="13.125" style="1" customWidth="1"/>
    <col min="7141" max="7148" width="11.25" style="1" customWidth="1"/>
    <col min="7149" max="7388" width="9" style="1"/>
    <col min="7389" max="7389" width="11.75" style="1" customWidth="1"/>
    <col min="7390" max="7392" width="12.625" style="1" customWidth="1"/>
    <col min="7393" max="7396" width="13.125" style="1" customWidth="1"/>
    <col min="7397" max="7404" width="11.25" style="1" customWidth="1"/>
    <col min="7405" max="7644" width="9" style="1"/>
    <col min="7645" max="7645" width="11.75" style="1" customWidth="1"/>
    <col min="7646" max="7648" width="12.625" style="1" customWidth="1"/>
    <col min="7649" max="7652" width="13.125" style="1" customWidth="1"/>
    <col min="7653" max="7660" width="11.25" style="1" customWidth="1"/>
    <col min="7661" max="7900" width="9" style="1"/>
    <col min="7901" max="7901" width="11.75" style="1" customWidth="1"/>
    <col min="7902" max="7904" width="12.625" style="1" customWidth="1"/>
    <col min="7905" max="7908" width="13.125" style="1" customWidth="1"/>
    <col min="7909" max="7916" width="11.25" style="1" customWidth="1"/>
    <col min="7917" max="8156" width="9" style="1"/>
    <col min="8157" max="8157" width="11.75" style="1" customWidth="1"/>
    <col min="8158" max="8160" width="12.625" style="1" customWidth="1"/>
    <col min="8161" max="8164" width="13.125" style="1" customWidth="1"/>
    <col min="8165" max="8172" width="11.25" style="1" customWidth="1"/>
    <col min="8173" max="8412" width="9" style="1"/>
    <col min="8413" max="8413" width="11.75" style="1" customWidth="1"/>
    <col min="8414" max="8416" width="12.625" style="1" customWidth="1"/>
    <col min="8417" max="8420" width="13.125" style="1" customWidth="1"/>
    <col min="8421" max="8428" width="11.25" style="1" customWidth="1"/>
    <col min="8429" max="8668" width="9" style="1"/>
    <col min="8669" max="8669" width="11.75" style="1" customWidth="1"/>
    <col min="8670" max="8672" width="12.625" style="1" customWidth="1"/>
    <col min="8673" max="8676" width="13.125" style="1" customWidth="1"/>
    <col min="8677" max="8684" width="11.25" style="1" customWidth="1"/>
    <col min="8685" max="8924" width="9" style="1"/>
    <col min="8925" max="8925" width="11.75" style="1" customWidth="1"/>
    <col min="8926" max="8928" width="12.625" style="1" customWidth="1"/>
    <col min="8929" max="8932" width="13.125" style="1" customWidth="1"/>
    <col min="8933" max="8940" width="11.25" style="1" customWidth="1"/>
    <col min="8941" max="9180" width="9" style="1"/>
    <col min="9181" max="9181" width="11.75" style="1" customWidth="1"/>
    <col min="9182" max="9184" width="12.625" style="1" customWidth="1"/>
    <col min="9185" max="9188" width="13.125" style="1" customWidth="1"/>
    <col min="9189" max="9196" width="11.25" style="1" customWidth="1"/>
    <col min="9197" max="9436" width="9" style="1"/>
    <col min="9437" max="9437" width="11.75" style="1" customWidth="1"/>
    <col min="9438" max="9440" width="12.625" style="1" customWidth="1"/>
    <col min="9441" max="9444" width="13.125" style="1" customWidth="1"/>
    <col min="9445" max="9452" width="11.25" style="1" customWidth="1"/>
    <col min="9453" max="9692" width="9" style="1"/>
    <col min="9693" max="9693" width="11.75" style="1" customWidth="1"/>
    <col min="9694" max="9696" width="12.625" style="1" customWidth="1"/>
    <col min="9697" max="9700" width="13.125" style="1" customWidth="1"/>
    <col min="9701" max="9708" width="11.25" style="1" customWidth="1"/>
    <col min="9709" max="9948" width="9" style="1"/>
    <col min="9949" max="9949" width="11.75" style="1" customWidth="1"/>
    <col min="9950" max="9952" width="12.625" style="1" customWidth="1"/>
    <col min="9953" max="9956" width="13.125" style="1" customWidth="1"/>
    <col min="9957" max="9964" width="11.25" style="1" customWidth="1"/>
    <col min="9965" max="10204" width="9" style="1"/>
    <col min="10205" max="10205" width="11.75" style="1" customWidth="1"/>
    <col min="10206" max="10208" width="12.625" style="1" customWidth="1"/>
    <col min="10209" max="10212" width="13.125" style="1" customWidth="1"/>
    <col min="10213" max="10220" width="11.25" style="1" customWidth="1"/>
    <col min="10221" max="10460" width="9" style="1"/>
    <col min="10461" max="10461" width="11.75" style="1" customWidth="1"/>
    <col min="10462" max="10464" width="12.625" style="1" customWidth="1"/>
    <col min="10465" max="10468" width="13.125" style="1" customWidth="1"/>
    <col min="10469" max="10476" width="11.25" style="1" customWidth="1"/>
    <col min="10477" max="10716" width="9" style="1"/>
    <col min="10717" max="10717" width="11.75" style="1" customWidth="1"/>
    <col min="10718" max="10720" width="12.625" style="1" customWidth="1"/>
    <col min="10721" max="10724" width="13.125" style="1" customWidth="1"/>
    <col min="10725" max="10732" width="11.25" style="1" customWidth="1"/>
    <col min="10733" max="10972" width="9" style="1"/>
    <col min="10973" max="10973" width="11.75" style="1" customWidth="1"/>
    <col min="10974" max="10976" width="12.625" style="1" customWidth="1"/>
    <col min="10977" max="10980" width="13.125" style="1" customWidth="1"/>
    <col min="10981" max="10988" width="11.25" style="1" customWidth="1"/>
    <col min="10989" max="11228" width="9" style="1"/>
    <col min="11229" max="11229" width="11.75" style="1" customWidth="1"/>
    <col min="11230" max="11232" width="12.625" style="1" customWidth="1"/>
    <col min="11233" max="11236" width="13.125" style="1" customWidth="1"/>
    <col min="11237" max="11244" width="11.25" style="1" customWidth="1"/>
    <col min="11245" max="11484" width="9" style="1"/>
    <col min="11485" max="11485" width="11.75" style="1" customWidth="1"/>
    <col min="11486" max="11488" width="12.625" style="1" customWidth="1"/>
    <col min="11489" max="11492" width="13.125" style="1" customWidth="1"/>
    <col min="11493" max="11500" width="11.25" style="1" customWidth="1"/>
    <col min="11501" max="11740" width="9" style="1"/>
    <col min="11741" max="11741" width="11.75" style="1" customWidth="1"/>
    <col min="11742" max="11744" width="12.625" style="1" customWidth="1"/>
    <col min="11745" max="11748" width="13.125" style="1" customWidth="1"/>
    <col min="11749" max="11756" width="11.25" style="1" customWidth="1"/>
    <col min="11757" max="11996" width="9" style="1"/>
    <col min="11997" max="11997" width="11.75" style="1" customWidth="1"/>
    <col min="11998" max="12000" width="12.625" style="1" customWidth="1"/>
    <col min="12001" max="12004" width="13.125" style="1" customWidth="1"/>
    <col min="12005" max="12012" width="11.25" style="1" customWidth="1"/>
    <col min="12013" max="12252" width="9" style="1"/>
    <col min="12253" max="12253" width="11.75" style="1" customWidth="1"/>
    <col min="12254" max="12256" width="12.625" style="1" customWidth="1"/>
    <col min="12257" max="12260" width="13.125" style="1" customWidth="1"/>
    <col min="12261" max="12268" width="11.25" style="1" customWidth="1"/>
    <col min="12269" max="12508" width="9" style="1"/>
    <col min="12509" max="12509" width="11.75" style="1" customWidth="1"/>
    <col min="12510" max="12512" width="12.625" style="1" customWidth="1"/>
    <col min="12513" max="12516" width="13.125" style="1" customWidth="1"/>
    <col min="12517" max="12524" width="11.25" style="1" customWidth="1"/>
    <col min="12525" max="12764" width="9" style="1"/>
    <col min="12765" max="12765" width="11.75" style="1" customWidth="1"/>
    <col min="12766" max="12768" width="12.625" style="1" customWidth="1"/>
    <col min="12769" max="12772" width="13.125" style="1" customWidth="1"/>
    <col min="12773" max="12780" width="11.25" style="1" customWidth="1"/>
    <col min="12781" max="13020" width="9" style="1"/>
    <col min="13021" max="13021" width="11.75" style="1" customWidth="1"/>
    <col min="13022" max="13024" width="12.625" style="1" customWidth="1"/>
    <col min="13025" max="13028" width="13.125" style="1" customWidth="1"/>
    <col min="13029" max="13036" width="11.25" style="1" customWidth="1"/>
    <col min="13037" max="13276" width="9" style="1"/>
    <col min="13277" max="13277" width="11.75" style="1" customWidth="1"/>
    <col min="13278" max="13280" width="12.625" style="1" customWidth="1"/>
    <col min="13281" max="13284" width="13.125" style="1" customWidth="1"/>
    <col min="13285" max="13292" width="11.25" style="1" customWidth="1"/>
    <col min="13293" max="13532" width="9" style="1"/>
    <col min="13533" max="13533" width="11.75" style="1" customWidth="1"/>
    <col min="13534" max="13536" width="12.625" style="1" customWidth="1"/>
    <col min="13537" max="13540" width="13.125" style="1" customWidth="1"/>
    <col min="13541" max="13548" width="11.25" style="1" customWidth="1"/>
    <col min="13549" max="13788" width="9" style="1"/>
    <col min="13789" max="13789" width="11.75" style="1" customWidth="1"/>
    <col min="13790" max="13792" width="12.625" style="1" customWidth="1"/>
    <col min="13793" max="13796" width="13.125" style="1" customWidth="1"/>
    <col min="13797" max="13804" width="11.25" style="1" customWidth="1"/>
    <col min="13805" max="14044" width="9" style="1"/>
    <col min="14045" max="14045" width="11.75" style="1" customWidth="1"/>
    <col min="14046" max="14048" width="12.625" style="1" customWidth="1"/>
    <col min="14049" max="14052" width="13.125" style="1" customWidth="1"/>
    <col min="14053" max="14060" width="11.25" style="1" customWidth="1"/>
    <col min="14061" max="14300" width="9" style="1"/>
    <col min="14301" max="14301" width="11.75" style="1" customWidth="1"/>
    <col min="14302" max="14304" width="12.625" style="1" customWidth="1"/>
    <col min="14305" max="14308" width="13.125" style="1" customWidth="1"/>
    <col min="14309" max="14316" width="11.25" style="1" customWidth="1"/>
    <col min="14317" max="14556" width="9" style="1"/>
    <col min="14557" max="14557" width="11.75" style="1" customWidth="1"/>
    <col min="14558" max="14560" width="12.625" style="1" customWidth="1"/>
    <col min="14561" max="14564" width="13.125" style="1" customWidth="1"/>
    <col min="14565" max="14572" width="11.25" style="1" customWidth="1"/>
    <col min="14573" max="14812" width="9" style="1"/>
    <col min="14813" max="14813" width="11.75" style="1" customWidth="1"/>
    <col min="14814" max="14816" width="12.625" style="1" customWidth="1"/>
    <col min="14817" max="14820" width="13.125" style="1" customWidth="1"/>
    <col min="14821" max="14828" width="11.25" style="1" customWidth="1"/>
    <col min="14829" max="15068" width="9" style="1"/>
    <col min="15069" max="15069" width="11.75" style="1" customWidth="1"/>
    <col min="15070" max="15072" width="12.625" style="1" customWidth="1"/>
    <col min="15073" max="15076" width="13.125" style="1" customWidth="1"/>
    <col min="15077" max="15084" width="11.25" style="1" customWidth="1"/>
    <col min="15085" max="15324" width="9" style="1"/>
    <col min="15325" max="15325" width="11.75" style="1" customWidth="1"/>
    <col min="15326" max="15328" width="12.625" style="1" customWidth="1"/>
    <col min="15329" max="15332" width="13.125" style="1" customWidth="1"/>
    <col min="15333" max="15340" width="11.25" style="1" customWidth="1"/>
    <col min="15341" max="15580" width="9" style="1"/>
    <col min="15581" max="15581" width="11.75" style="1" customWidth="1"/>
    <col min="15582" max="15584" width="12.625" style="1" customWidth="1"/>
    <col min="15585" max="15588" width="13.125" style="1" customWidth="1"/>
    <col min="15589" max="15596" width="11.25" style="1" customWidth="1"/>
    <col min="15597" max="15836" width="9" style="1"/>
    <col min="15837" max="15837" width="11.75" style="1" customWidth="1"/>
    <col min="15838" max="15840" width="12.625" style="1" customWidth="1"/>
    <col min="15841" max="15844" width="13.125" style="1" customWidth="1"/>
    <col min="15845" max="15852" width="11.25" style="1" customWidth="1"/>
    <col min="15853" max="16092" width="9" style="1"/>
    <col min="16093" max="16093" width="11.75" style="1" customWidth="1"/>
    <col min="16094" max="16096" width="12.625" style="1" customWidth="1"/>
    <col min="16097" max="16100" width="13.125" style="1" customWidth="1"/>
    <col min="16101" max="16108" width="11.25" style="1" customWidth="1"/>
    <col min="16109" max="16360" width="9" style="1"/>
    <col min="16361" max="16365" width="8.875" style="1" customWidth="1"/>
    <col min="16366" max="16384" width="9" style="1"/>
  </cols>
  <sheetData>
    <row r="1" ht="20.25" spans="1:1">
      <c r="A1" s="2" t="s">
        <v>0</v>
      </c>
    </row>
    <row r="2" ht="62.1" customHeight="1" spans="1:18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ht="16.15" customHeight="1" spans="1:18">
      <c r="A3" s="4"/>
      <c r="Q3" s="27" t="s">
        <v>2</v>
      </c>
      <c r="R3" s="27"/>
    </row>
    <row r="4" ht="19.15" customHeight="1" spans="1:18">
      <c r="A4" s="5" t="s">
        <v>3</v>
      </c>
      <c r="B4" s="6" t="s">
        <v>4</v>
      </c>
      <c r="C4" s="7" t="s">
        <v>5</v>
      </c>
      <c r="D4" s="7"/>
      <c r="E4" s="7"/>
      <c r="F4" s="7"/>
      <c r="G4" s="7"/>
      <c r="H4" s="7"/>
      <c r="I4" s="7"/>
      <c r="J4" s="17" t="s">
        <v>6</v>
      </c>
      <c r="K4" s="18"/>
      <c r="L4" s="18"/>
      <c r="M4" s="18"/>
      <c r="N4" s="18"/>
      <c r="O4" s="18"/>
      <c r="P4" s="18"/>
      <c r="Q4" s="18"/>
      <c r="R4" s="28"/>
    </row>
    <row r="5" ht="13.9" customHeight="1" spans="1:18">
      <c r="A5" s="5"/>
      <c r="B5" s="7"/>
      <c r="C5" s="8" t="s">
        <v>7</v>
      </c>
      <c r="D5" s="5"/>
      <c r="E5" s="5"/>
      <c r="F5" s="14" t="s">
        <v>8</v>
      </c>
      <c r="G5" s="5"/>
      <c r="H5" s="5"/>
      <c r="I5" s="5"/>
      <c r="J5" s="8" t="s">
        <v>7</v>
      </c>
      <c r="K5" s="7"/>
      <c r="L5" s="7"/>
      <c r="M5" s="21" t="s">
        <v>9</v>
      </c>
      <c r="N5" s="22"/>
      <c r="O5" s="7" t="s">
        <v>10</v>
      </c>
      <c r="P5" s="7"/>
      <c r="Q5" s="7" t="s">
        <v>11</v>
      </c>
      <c r="R5" s="7"/>
    </row>
    <row r="6" ht="20.1" customHeight="1" spans="1:18">
      <c r="A6" s="5"/>
      <c r="B6" s="7"/>
      <c r="C6" s="5"/>
      <c r="D6" s="5"/>
      <c r="E6" s="5"/>
      <c r="F6" s="5"/>
      <c r="G6" s="5"/>
      <c r="H6" s="5"/>
      <c r="I6" s="5"/>
      <c r="J6" s="7"/>
      <c r="K6" s="7"/>
      <c r="L6" s="7"/>
      <c r="M6" s="23"/>
      <c r="N6" s="24"/>
      <c r="O6" s="7"/>
      <c r="P6" s="7"/>
      <c r="Q6" s="7"/>
      <c r="R6" s="7"/>
    </row>
    <row r="7" ht="69" customHeight="1" spans="1:18">
      <c r="A7" s="5"/>
      <c r="B7" s="7"/>
      <c r="C7" s="5" t="s">
        <v>12</v>
      </c>
      <c r="D7" s="7" t="s">
        <v>13</v>
      </c>
      <c r="E7" s="7" t="s">
        <v>14</v>
      </c>
      <c r="F7" s="7" t="s">
        <v>15</v>
      </c>
      <c r="G7" s="7" t="s">
        <v>16</v>
      </c>
      <c r="H7" s="7" t="s">
        <v>17</v>
      </c>
      <c r="I7" s="7" t="s">
        <v>18</v>
      </c>
      <c r="J7" s="5" t="s">
        <v>12</v>
      </c>
      <c r="K7" s="7" t="s">
        <v>13</v>
      </c>
      <c r="L7" s="7" t="s">
        <v>14</v>
      </c>
      <c r="M7" s="7" t="s">
        <v>19</v>
      </c>
      <c r="N7" s="7" t="s">
        <v>20</v>
      </c>
      <c r="O7" s="7" t="s">
        <v>21</v>
      </c>
      <c r="P7" s="7" t="s">
        <v>20</v>
      </c>
      <c r="Q7" s="7" t="s">
        <v>22</v>
      </c>
      <c r="R7" s="7" t="s">
        <v>20</v>
      </c>
    </row>
    <row r="8" ht="57" customHeight="1" spans="1:18">
      <c r="A8" s="5" t="s">
        <v>23</v>
      </c>
      <c r="B8" s="9">
        <f>SUM(B9:B24)</f>
        <v>1653.6</v>
      </c>
      <c r="C8" s="10">
        <f>D8+E8</f>
        <v>1905.5</v>
      </c>
      <c r="D8" s="11">
        <f>SUM(D9:D24)</f>
        <v>911</v>
      </c>
      <c r="E8" s="11">
        <f>SUM(E9:E24)</f>
        <v>994.5</v>
      </c>
      <c r="F8" s="15">
        <f t="shared" ref="F8" si="0">SUM(F9:F24)</f>
        <v>19</v>
      </c>
      <c r="G8" s="15">
        <f t="shared" ref="G8:I8" si="1">SUM(G9:G24)</f>
        <v>16</v>
      </c>
      <c r="H8" s="15">
        <f t="shared" si="1"/>
        <v>0</v>
      </c>
      <c r="I8" s="15">
        <f t="shared" si="1"/>
        <v>257</v>
      </c>
      <c r="J8" s="13">
        <v>5504.3</v>
      </c>
      <c r="K8" s="13">
        <v>4845.2</v>
      </c>
      <c r="L8" s="10">
        <f>J8-K8</f>
        <v>659.1</v>
      </c>
      <c r="M8" s="25">
        <f>SUM(M9:M24)</f>
        <v>252</v>
      </c>
      <c r="N8" s="11">
        <f>SUM(N9:N24)</f>
        <v>950.4</v>
      </c>
      <c r="O8" s="25">
        <f t="shared" ref="O8:R8" si="2">SUM(O9:O24)</f>
        <v>3520</v>
      </c>
      <c r="P8" s="11">
        <f t="shared" si="2"/>
        <v>4232.2</v>
      </c>
      <c r="Q8" s="25">
        <f t="shared" si="2"/>
        <v>1974</v>
      </c>
      <c r="R8" s="11">
        <f t="shared" si="2"/>
        <v>933.3</v>
      </c>
    </row>
    <row r="9" ht="57" customHeight="1" spans="1:18">
      <c r="A9" s="12" t="s">
        <v>24</v>
      </c>
      <c r="B9" s="9">
        <f>E9+L9</f>
        <v>14.8</v>
      </c>
      <c r="C9" s="13">
        <f>D9+E9</f>
        <v>120</v>
      </c>
      <c r="D9" s="13">
        <f>(F9*50+G9*50+H9*50+I9*5)*0.3</f>
        <v>120</v>
      </c>
      <c r="E9" s="13"/>
      <c r="F9" s="5">
        <v>4</v>
      </c>
      <c r="G9" s="5">
        <v>1</v>
      </c>
      <c r="H9" s="5">
        <v>0</v>
      </c>
      <c r="I9" s="5">
        <v>30</v>
      </c>
      <c r="J9" s="13">
        <v>123.4</v>
      </c>
      <c r="K9" s="19">
        <v>108.6</v>
      </c>
      <c r="L9" s="20">
        <v>14.8</v>
      </c>
      <c r="M9" s="26">
        <v>21</v>
      </c>
      <c r="N9" s="19">
        <f>M9*6*0.2</f>
        <v>25.2</v>
      </c>
      <c r="O9" s="7">
        <v>139</v>
      </c>
      <c r="P9" s="19">
        <f>ROUND(O9*1.7*0.2,1)</f>
        <v>47.3</v>
      </c>
      <c r="Q9" s="26">
        <v>359</v>
      </c>
      <c r="R9" s="13">
        <f>ROUND(Q9*0.9*0.2,1)</f>
        <v>64.6</v>
      </c>
    </row>
    <row r="10" ht="57" customHeight="1" spans="1:18">
      <c r="A10" s="12" t="s">
        <v>25</v>
      </c>
      <c r="B10" s="9">
        <f>E10+L10</f>
        <v>73.1</v>
      </c>
      <c r="C10" s="13">
        <f t="shared" ref="C10:C24" si="3">D10+E10</f>
        <v>104</v>
      </c>
      <c r="D10" s="13">
        <f t="shared" ref="D10:D24" si="4">(F10*50+G10*50+H10*50+I10*5)*0.3</f>
        <v>39</v>
      </c>
      <c r="E10" s="13">
        <f>(F10*50+G10*50+H10*50+I10*5)*0.5</f>
        <v>65</v>
      </c>
      <c r="F10" s="5">
        <v>1</v>
      </c>
      <c r="G10" s="5">
        <v>1</v>
      </c>
      <c r="H10" s="16"/>
      <c r="I10" s="5">
        <v>6</v>
      </c>
      <c r="J10" s="13">
        <v>67.4</v>
      </c>
      <c r="K10" s="19">
        <v>59.3</v>
      </c>
      <c r="L10" s="20">
        <v>8.1</v>
      </c>
      <c r="M10" s="26">
        <v>6</v>
      </c>
      <c r="N10" s="19">
        <f t="shared" ref="N10:N15" si="5">M10*6*0.8</f>
        <v>28.8</v>
      </c>
      <c r="O10" s="7"/>
      <c r="P10" s="5"/>
      <c r="Q10" s="26">
        <v>64</v>
      </c>
      <c r="R10" s="13">
        <f t="shared" ref="R10:R15" si="6">ROUND(Q10*0.9*0.8,1)</f>
        <v>46.1</v>
      </c>
    </row>
    <row r="11" ht="57" customHeight="1" spans="1:18">
      <c r="A11" s="12" t="s">
        <v>26</v>
      </c>
      <c r="B11" s="9">
        <f>E11+L11</f>
        <v>89.3</v>
      </c>
      <c r="C11" s="13">
        <f t="shared" si="3"/>
        <v>120</v>
      </c>
      <c r="D11" s="13">
        <f t="shared" si="4"/>
        <v>45</v>
      </c>
      <c r="E11" s="13">
        <f t="shared" ref="E11:E15" si="7">(F11*50+G11*50+H11*50+I11*5)*0.5</f>
        <v>75</v>
      </c>
      <c r="F11" s="5">
        <v>1</v>
      </c>
      <c r="G11" s="5">
        <v>1</v>
      </c>
      <c r="H11" s="16"/>
      <c r="I11" s="5">
        <v>10</v>
      </c>
      <c r="J11" s="13">
        <v>119.7</v>
      </c>
      <c r="K11" s="19">
        <v>105.4</v>
      </c>
      <c r="L11" s="20">
        <v>14.3</v>
      </c>
      <c r="M11" s="26">
        <v>10</v>
      </c>
      <c r="N11" s="19">
        <f t="shared" si="5"/>
        <v>48</v>
      </c>
      <c r="O11" s="7"/>
      <c r="P11" s="5"/>
      <c r="Q11" s="26">
        <v>118</v>
      </c>
      <c r="R11" s="13">
        <f t="shared" si="6"/>
        <v>85</v>
      </c>
    </row>
    <row r="12" ht="57" customHeight="1" spans="1:18">
      <c r="A12" s="12" t="s">
        <v>27</v>
      </c>
      <c r="B12" s="9">
        <f t="shared" ref="B12:B24" si="8">E12+L12</f>
        <v>99.8</v>
      </c>
      <c r="C12" s="13">
        <f t="shared" si="3"/>
        <v>128</v>
      </c>
      <c r="D12" s="13">
        <f t="shared" si="4"/>
        <v>48</v>
      </c>
      <c r="E12" s="13">
        <f t="shared" si="7"/>
        <v>80</v>
      </c>
      <c r="F12" s="5">
        <v>1</v>
      </c>
      <c r="G12" s="5">
        <v>1</v>
      </c>
      <c r="H12" s="16"/>
      <c r="I12" s="5">
        <v>12</v>
      </c>
      <c r="J12" s="13">
        <v>165.6</v>
      </c>
      <c r="K12" s="19">
        <v>145.8</v>
      </c>
      <c r="L12" s="20">
        <v>19.8</v>
      </c>
      <c r="M12" s="26">
        <v>13</v>
      </c>
      <c r="N12" s="19">
        <f t="shared" si="5"/>
        <v>62.4</v>
      </c>
      <c r="O12" s="7"/>
      <c r="P12" s="5"/>
      <c r="Q12" s="26">
        <v>169</v>
      </c>
      <c r="R12" s="13">
        <f t="shared" si="6"/>
        <v>121.7</v>
      </c>
    </row>
    <row r="13" ht="57" customHeight="1" spans="1:18">
      <c r="A13" s="12" t="s">
        <v>28</v>
      </c>
      <c r="B13" s="9">
        <f t="shared" si="8"/>
        <v>103.9</v>
      </c>
      <c r="C13" s="13">
        <f t="shared" si="3"/>
        <v>136</v>
      </c>
      <c r="D13" s="13">
        <f t="shared" si="4"/>
        <v>51</v>
      </c>
      <c r="E13" s="13">
        <f t="shared" si="7"/>
        <v>85</v>
      </c>
      <c r="F13" s="5">
        <v>1</v>
      </c>
      <c r="G13" s="5">
        <v>1</v>
      </c>
      <c r="H13" s="16"/>
      <c r="I13" s="5">
        <v>14</v>
      </c>
      <c r="J13" s="13">
        <v>157.7</v>
      </c>
      <c r="K13" s="19">
        <v>138.8</v>
      </c>
      <c r="L13" s="20">
        <v>18.9</v>
      </c>
      <c r="M13" s="26">
        <v>14</v>
      </c>
      <c r="N13" s="19">
        <f t="shared" si="5"/>
        <v>67.2</v>
      </c>
      <c r="O13" s="7"/>
      <c r="P13" s="5"/>
      <c r="Q13" s="26">
        <v>150</v>
      </c>
      <c r="R13" s="13">
        <f t="shared" si="6"/>
        <v>108</v>
      </c>
    </row>
    <row r="14" ht="57" customHeight="1" spans="1:18">
      <c r="A14" s="12" t="s">
        <v>29</v>
      </c>
      <c r="B14" s="9">
        <f t="shared" si="8"/>
        <v>99</v>
      </c>
      <c r="C14" s="13">
        <f t="shared" si="3"/>
        <v>128</v>
      </c>
      <c r="D14" s="13">
        <f>(F14*50+G14*50+H14*50+I14*5)*0.3+0.5</f>
        <v>48.5</v>
      </c>
      <c r="E14" s="13">
        <f>(F14*50+G14*50+H14*50+I14*5)*0.5-0.5</f>
        <v>79.5</v>
      </c>
      <c r="F14" s="5">
        <v>1</v>
      </c>
      <c r="G14" s="5">
        <v>1</v>
      </c>
      <c r="H14" s="16"/>
      <c r="I14" s="5">
        <v>12</v>
      </c>
      <c r="J14" s="13">
        <v>162.6</v>
      </c>
      <c r="K14" s="19">
        <v>143.1</v>
      </c>
      <c r="L14" s="20">
        <v>19.5</v>
      </c>
      <c r="M14" s="26">
        <v>12</v>
      </c>
      <c r="N14" s="19">
        <f t="shared" si="5"/>
        <v>57.6</v>
      </c>
      <c r="O14" s="7"/>
      <c r="P14" s="5"/>
      <c r="Q14" s="26">
        <v>171</v>
      </c>
      <c r="R14" s="13">
        <f t="shared" si="6"/>
        <v>123.1</v>
      </c>
    </row>
    <row r="15" ht="57" customHeight="1" spans="1:18">
      <c r="A15" s="12" t="s">
        <v>30</v>
      </c>
      <c r="B15" s="9">
        <f t="shared" si="8"/>
        <v>86</v>
      </c>
      <c r="C15" s="13">
        <f t="shared" si="3"/>
        <v>116</v>
      </c>
      <c r="D15" s="13">
        <f t="shared" si="4"/>
        <v>43.5</v>
      </c>
      <c r="E15" s="13">
        <f t="shared" si="7"/>
        <v>72.5</v>
      </c>
      <c r="F15" s="5">
        <v>1</v>
      </c>
      <c r="G15" s="5">
        <v>1</v>
      </c>
      <c r="H15" s="16"/>
      <c r="I15" s="5">
        <v>9</v>
      </c>
      <c r="J15" s="13">
        <v>112.8</v>
      </c>
      <c r="K15" s="19">
        <v>99.3</v>
      </c>
      <c r="L15" s="20">
        <v>13.5</v>
      </c>
      <c r="M15" s="26">
        <v>9</v>
      </c>
      <c r="N15" s="19">
        <f t="shared" si="5"/>
        <v>43.2</v>
      </c>
      <c r="O15" s="7"/>
      <c r="P15" s="5"/>
      <c r="Q15" s="26">
        <v>114</v>
      </c>
      <c r="R15" s="13">
        <f t="shared" si="6"/>
        <v>82.1</v>
      </c>
    </row>
    <row r="16" ht="57" customHeight="1" spans="1:18">
      <c r="A16" s="12" t="s">
        <v>31</v>
      </c>
      <c r="B16" s="9">
        <f t="shared" si="8"/>
        <v>3.5</v>
      </c>
      <c r="C16" s="13">
        <f t="shared" si="3"/>
        <v>46.5</v>
      </c>
      <c r="D16" s="13">
        <f t="shared" si="4"/>
        <v>46.5</v>
      </c>
      <c r="E16" s="13"/>
      <c r="F16" s="5">
        <v>1</v>
      </c>
      <c r="G16" s="5">
        <v>1</v>
      </c>
      <c r="H16" s="16"/>
      <c r="I16" s="5">
        <v>11</v>
      </c>
      <c r="J16" s="13">
        <v>29.3</v>
      </c>
      <c r="K16" s="19">
        <v>25.8</v>
      </c>
      <c r="L16" s="20">
        <v>3.5</v>
      </c>
      <c r="M16" s="26">
        <v>11</v>
      </c>
      <c r="N16" s="19">
        <f>M16*6*0.2</f>
        <v>13.2</v>
      </c>
      <c r="O16" s="7"/>
      <c r="P16" s="19"/>
      <c r="Q16" s="26">
        <v>107</v>
      </c>
      <c r="R16" s="13">
        <f>ROUND(Q16*0.9*0.2,1)</f>
        <v>19.3</v>
      </c>
    </row>
    <row r="17" ht="57" customHeight="1" spans="1:18">
      <c r="A17" s="12" t="s">
        <v>32</v>
      </c>
      <c r="B17" s="9">
        <f t="shared" si="8"/>
        <v>9.3</v>
      </c>
      <c r="C17" s="13">
        <f t="shared" si="3"/>
        <v>46.5</v>
      </c>
      <c r="D17" s="13">
        <f t="shared" si="4"/>
        <v>46.5</v>
      </c>
      <c r="E17" s="13"/>
      <c r="F17" s="5">
        <v>1</v>
      </c>
      <c r="G17" s="5">
        <v>1</v>
      </c>
      <c r="H17" s="16"/>
      <c r="I17" s="5">
        <v>11</v>
      </c>
      <c r="J17" s="13">
        <v>77.3</v>
      </c>
      <c r="K17" s="19">
        <v>68</v>
      </c>
      <c r="L17" s="20">
        <v>9.3</v>
      </c>
      <c r="M17" s="26">
        <v>12</v>
      </c>
      <c r="N17" s="19">
        <f>M17*6*0.2</f>
        <v>14.4</v>
      </c>
      <c r="O17" s="7">
        <v>133</v>
      </c>
      <c r="P17" s="19">
        <f>ROUND(O17*1.7*0.2,1)</f>
        <v>45.2</v>
      </c>
      <c r="Q17" s="26">
        <v>146</v>
      </c>
      <c r="R17" s="13">
        <f>ROUND(Q17*0.9*0.2,1)</f>
        <v>26.3</v>
      </c>
    </row>
    <row r="18" ht="57" customHeight="1" spans="1:18">
      <c r="A18" s="12" t="s">
        <v>33</v>
      </c>
      <c r="B18" s="9">
        <f t="shared" si="8"/>
        <v>9.5</v>
      </c>
      <c r="C18" s="13">
        <f t="shared" si="3"/>
        <v>46.5</v>
      </c>
      <c r="D18" s="13">
        <f t="shared" si="4"/>
        <v>46.5</v>
      </c>
      <c r="E18" s="13"/>
      <c r="F18" s="5">
        <v>1</v>
      </c>
      <c r="G18" s="5">
        <v>1</v>
      </c>
      <c r="H18" s="16"/>
      <c r="I18" s="5">
        <v>11</v>
      </c>
      <c r="J18" s="13">
        <v>79.3</v>
      </c>
      <c r="K18" s="19">
        <v>69.8</v>
      </c>
      <c r="L18" s="20">
        <v>9.5</v>
      </c>
      <c r="M18" s="26">
        <v>11</v>
      </c>
      <c r="N18" s="19">
        <f>M18*6*0.2</f>
        <v>13.2</v>
      </c>
      <c r="O18" s="7">
        <v>151</v>
      </c>
      <c r="P18" s="19">
        <f>ROUND(O18*1.7*0.2,1)</f>
        <v>51.3</v>
      </c>
      <c r="Q18" s="26">
        <v>131</v>
      </c>
      <c r="R18" s="13">
        <f>ROUND(Q18*0.9*0.2,1)</f>
        <v>23.6</v>
      </c>
    </row>
    <row r="19" ht="57" customHeight="1" spans="1:18">
      <c r="A19" s="12" t="s">
        <v>34</v>
      </c>
      <c r="B19" s="9">
        <f t="shared" si="8"/>
        <v>9.8</v>
      </c>
      <c r="C19" s="13">
        <f t="shared" si="3"/>
        <v>54</v>
      </c>
      <c r="D19" s="13">
        <f t="shared" si="4"/>
        <v>54</v>
      </c>
      <c r="E19" s="13"/>
      <c r="F19" s="5">
        <v>1</v>
      </c>
      <c r="G19" s="5">
        <v>1</v>
      </c>
      <c r="H19" s="16"/>
      <c r="I19" s="5">
        <v>16</v>
      </c>
      <c r="J19" s="13">
        <v>81.5</v>
      </c>
      <c r="K19" s="19">
        <v>71.7</v>
      </c>
      <c r="L19" s="20">
        <v>9.8</v>
      </c>
      <c r="M19" s="26">
        <v>17</v>
      </c>
      <c r="N19" s="19">
        <f>M19*6*0.2</f>
        <v>20.4</v>
      </c>
      <c r="O19" s="7">
        <v>121</v>
      </c>
      <c r="P19" s="19">
        <f>ROUND(O19*1.7*0.2,1)</f>
        <v>41.1</v>
      </c>
      <c r="Q19" s="26">
        <v>161</v>
      </c>
      <c r="R19" s="13">
        <f>ROUND(Q19*0.9*0.2,1)</f>
        <v>29</v>
      </c>
    </row>
    <row r="20" ht="57" customHeight="1" spans="1:18">
      <c r="A20" s="12" t="s">
        <v>35</v>
      </c>
      <c r="B20" s="9">
        <f t="shared" si="8"/>
        <v>238.1</v>
      </c>
      <c r="C20" s="13">
        <f t="shared" si="3"/>
        <v>196</v>
      </c>
      <c r="D20" s="13">
        <f t="shared" si="4"/>
        <v>73.5</v>
      </c>
      <c r="E20" s="13">
        <f>(F20*50+G20*50+H20*50+I20*5)*0.5</f>
        <v>122.5</v>
      </c>
      <c r="F20" s="5">
        <v>1</v>
      </c>
      <c r="G20" s="5">
        <v>1</v>
      </c>
      <c r="H20" s="16"/>
      <c r="I20" s="5">
        <v>29</v>
      </c>
      <c r="J20" s="13">
        <v>965.4</v>
      </c>
      <c r="K20" s="19">
        <v>849.8</v>
      </c>
      <c r="L20" s="20">
        <v>115.6</v>
      </c>
      <c r="M20" s="26">
        <v>30</v>
      </c>
      <c r="N20" s="19">
        <f>M20*6*0.8</f>
        <v>144</v>
      </c>
      <c r="O20" s="7">
        <v>622</v>
      </c>
      <c r="P20" s="19">
        <f>ROUND(O20*1.7*0.8,1)</f>
        <v>845.9</v>
      </c>
      <c r="Q20" s="26">
        <v>115</v>
      </c>
      <c r="R20" s="13">
        <f>ROUND(Q20*0.9*0.8,1)</f>
        <v>82.8</v>
      </c>
    </row>
    <row r="21" ht="57" customHeight="1" spans="1:18">
      <c r="A21" s="12" t="s">
        <v>36</v>
      </c>
      <c r="B21" s="9">
        <f t="shared" si="8"/>
        <v>237.4</v>
      </c>
      <c r="C21" s="13">
        <f t="shared" si="3"/>
        <v>176</v>
      </c>
      <c r="D21" s="13">
        <f t="shared" si="4"/>
        <v>66</v>
      </c>
      <c r="E21" s="13">
        <f t="shared" ref="E21:E24" si="9">(F21*50+G21*50+H21*50+I21*5)*0.5</f>
        <v>110</v>
      </c>
      <c r="F21" s="5">
        <v>1</v>
      </c>
      <c r="G21" s="5">
        <v>1</v>
      </c>
      <c r="H21" s="16"/>
      <c r="I21" s="5">
        <v>24</v>
      </c>
      <c r="J21" s="13">
        <v>1063.8</v>
      </c>
      <c r="K21" s="19">
        <v>936.4</v>
      </c>
      <c r="L21" s="20">
        <v>127.4</v>
      </c>
      <c r="M21" s="26">
        <v>24</v>
      </c>
      <c r="N21" s="19">
        <f>M21*6*0.8</f>
        <v>115.2</v>
      </c>
      <c r="O21" s="7">
        <v>751</v>
      </c>
      <c r="P21" s="19">
        <f>ROUND(O21*1.7*0.8,1)</f>
        <v>1021.4</v>
      </c>
      <c r="Q21" s="26">
        <v>63</v>
      </c>
      <c r="R21" s="13">
        <f>ROUND(Q21*0.9*0.8,1)</f>
        <v>45.4</v>
      </c>
    </row>
    <row r="22" ht="57" customHeight="1" spans="1:18">
      <c r="A22" s="12" t="s">
        <v>37</v>
      </c>
      <c r="B22" s="9">
        <f t="shared" si="8"/>
        <v>273</v>
      </c>
      <c r="C22" s="13">
        <f t="shared" si="3"/>
        <v>188</v>
      </c>
      <c r="D22" s="13">
        <f t="shared" si="4"/>
        <v>70.5</v>
      </c>
      <c r="E22" s="13">
        <f t="shared" si="9"/>
        <v>117.5</v>
      </c>
      <c r="F22" s="5">
        <v>1</v>
      </c>
      <c r="G22" s="5">
        <v>1</v>
      </c>
      <c r="H22" s="16"/>
      <c r="I22" s="5">
        <v>27</v>
      </c>
      <c r="J22" s="13">
        <v>1298.9</v>
      </c>
      <c r="K22" s="19">
        <v>1143.4</v>
      </c>
      <c r="L22" s="20">
        <v>155.5</v>
      </c>
      <c r="M22" s="26">
        <v>27</v>
      </c>
      <c r="N22" s="19">
        <f>M22*6*0.8</f>
        <v>129.6</v>
      </c>
      <c r="O22" s="7">
        <v>949</v>
      </c>
      <c r="P22" s="19">
        <f>ROUND(O22*1.7*0.8,1)</f>
        <v>1290.6</v>
      </c>
      <c r="Q22" s="26">
        <v>32</v>
      </c>
      <c r="R22" s="13">
        <f>ROUND(Q22*0.9*0.8,1)</f>
        <v>23</v>
      </c>
    </row>
    <row r="23" ht="57" customHeight="1" spans="1:18">
      <c r="A23" s="12" t="s">
        <v>38</v>
      </c>
      <c r="B23" s="9">
        <f t="shared" si="8"/>
        <v>138.1</v>
      </c>
      <c r="C23" s="13">
        <f t="shared" si="3"/>
        <v>140</v>
      </c>
      <c r="D23" s="13">
        <f t="shared" si="4"/>
        <v>52.5</v>
      </c>
      <c r="E23" s="13">
        <f t="shared" si="9"/>
        <v>87.5</v>
      </c>
      <c r="F23" s="5">
        <v>1</v>
      </c>
      <c r="G23" s="5">
        <v>1</v>
      </c>
      <c r="H23" s="16"/>
      <c r="I23" s="5">
        <v>15</v>
      </c>
      <c r="J23" s="13">
        <v>423.1</v>
      </c>
      <c r="K23" s="19">
        <v>372.5</v>
      </c>
      <c r="L23" s="20">
        <v>50.6</v>
      </c>
      <c r="M23" s="26">
        <v>15</v>
      </c>
      <c r="N23" s="19">
        <f>M23*6*0.8</f>
        <v>72</v>
      </c>
      <c r="O23" s="7">
        <v>270</v>
      </c>
      <c r="P23" s="19">
        <f>ROUND(O23*1.7*0.8,1)</f>
        <v>367.2</v>
      </c>
      <c r="Q23" s="26">
        <v>43</v>
      </c>
      <c r="R23" s="13">
        <f>ROUND(Q23*0.9*0.8,1)</f>
        <v>31</v>
      </c>
    </row>
    <row r="24" ht="57" customHeight="1" spans="1:18">
      <c r="A24" s="12" t="s">
        <v>39</v>
      </c>
      <c r="B24" s="9">
        <f t="shared" si="8"/>
        <v>169</v>
      </c>
      <c r="C24" s="13">
        <f t="shared" si="3"/>
        <v>160</v>
      </c>
      <c r="D24" s="13">
        <f t="shared" si="4"/>
        <v>60</v>
      </c>
      <c r="E24" s="13">
        <f t="shared" si="9"/>
        <v>100</v>
      </c>
      <c r="F24" s="5">
        <v>1</v>
      </c>
      <c r="G24" s="5">
        <v>1</v>
      </c>
      <c r="H24" s="16"/>
      <c r="I24" s="5">
        <v>20</v>
      </c>
      <c r="J24" s="13">
        <v>576.5</v>
      </c>
      <c r="K24" s="19">
        <v>507.5</v>
      </c>
      <c r="L24" s="20">
        <v>69</v>
      </c>
      <c r="M24" s="26">
        <v>20</v>
      </c>
      <c r="N24" s="19">
        <f>M24*6*0.8</f>
        <v>96</v>
      </c>
      <c r="O24" s="7">
        <v>384</v>
      </c>
      <c r="P24" s="19">
        <f>ROUND(O24*1.7*0.8,1)</f>
        <v>522.2</v>
      </c>
      <c r="Q24" s="26">
        <v>31</v>
      </c>
      <c r="R24" s="13">
        <f>ROUND(Q24*0.9*0.8,1)</f>
        <v>22.3</v>
      </c>
    </row>
  </sheetData>
  <mergeCells count="12">
    <mergeCell ref="A2:R2"/>
    <mergeCell ref="Q3:R3"/>
    <mergeCell ref="C4:I4"/>
    <mergeCell ref="J4:R4"/>
    <mergeCell ref="A4:A7"/>
    <mergeCell ref="B4:B7"/>
    <mergeCell ref="M5:N6"/>
    <mergeCell ref="O5:P6"/>
    <mergeCell ref="Q5:R6"/>
    <mergeCell ref="C5:E6"/>
    <mergeCell ref="F5:I6"/>
    <mergeCell ref="J5:L6"/>
  </mergeCells>
  <printOptions horizontalCentered="1"/>
  <pageMargins left="0.708661417322835" right="0.708661417322835" top="0.748031496062992" bottom="0.748031496062992" header="0.31496062992126" footer="0.31496062992126"/>
  <pageSetup paperSize="9" scale="49" pageOrder="overThenDown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P R C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提前下达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白杨</dc:creator>
  <cp:lastModifiedBy>kylin</cp:lastModifiedBy>
  <dcterms:created xsi:type="dcterms:W3CDTF">2024-05-22T10:36:00Z</dcterms:created>
  <cp:lastPrinted>2025-05-16T12:38:00Z</cp:lastPrinted>
  <dcterms:modified xsi:type="dcterms:W3CDTF">2025-12-11T14:59:58Z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2052-11.8.2.12313</vt:lpwstr>
  </property>
  <property fmtid="{D5CDD505-2E9C-101B-9397-08002B2CF9AE}" pid="3" name="ICV">
    <vt:lpwstr>63E130D4B1A644DFEE6B3A692D1B0E03</vt:lpwstr>
  </property>
</Properties>
</file>